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优秀团队名额分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10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北京市报备团队数量较多，增加1个指标。</t>
        </r>
      </text>
    </comment>
  </commentList>
</comments>
</file>

<file path=xl/sharedStrings.xml><?xml version="1.0" encoding="utf-8"?>
<sst xmlns="http://schemas.openxmlformats.org/spreadsheetml/2006/main" count="45" uniqueCount="44">
  <si>
    <t>指标分配结果</t>
  </si>
  <si>
    <t>指标分配计算过程</t>
  </si>
  <si>
    <t>挂靠单位/分配规则</t>
  </si>
  <si>
    <t>校级答辩
团队数量</t>
  </si>
  <si>
    <t>二等奖团队数量
（学院直推）</t>
  </si>
  <si>
    <t>三等奖团队数量
（学院直推）</t>
  </si>
  <si>
    <t>立项与结项情况</t>
  </si>
  <si>
    <t>重点团队情况</t>
  </si>
  <si>
    <t>在指定平台宣传报道情况</t>
  </si>
  <si>
    <t>入选专项情况</t>
  </si>
  <si>
    <t>①+②+③</t>
  </si>
  <si>
    <t>依据北京市
数量分配</t>
  </si>
  <si>
    <t>依据结项数量和比例分配</t>
  </si>
  <si>
    <t>立项数量</t>
  </si>
  <si>
    <t>结项数量</t>
  </si>
  <si>
    <t>北京市报备
提交数量</t>
  </si>
  <si>
    <t>结项比例</t>
  </si>
  <si>
    <t>报备比例</t>
  </si>
  <si>
    <t>①基础指标</t>
  </si>
  <si>
    <t>有报道的团队数量</t>
  </si>
  <si>
    <t>②分配指标</t>
  </si>
  <si>
    <t>入选专项数量</t>
  </si>
  <si>
    <t>③奖励指标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</si>
  <si>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</si>
  <si>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</si>
  <si>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</si>
  <si>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</si>
  <si>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</si>
  <si>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</si>
  <si>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</si>
  <si>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</si>
  <si>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</si>
  <si>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</si>
  <si>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</si>
  <si>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</si>
  <si>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团委</t>
  </si>
  <si>
    <t>总计</t>
  </si>
  <si>
    <t>/</t>
  </si>
  <si>
    <t>优秀团队
指标分配说明</t>
  </si>
  <si>
    <r>
      <rPr>
        <sz val="11"/>
        <color theme="1"/>
        <rFont val="宋体"/>
        <charset val="134"/>
        <scheme val="minor"/>
      </rPr>
      <t>奖项总计120项： 
各单位推荐共计</t>
    </r>
    <r>
      <rPr>
        <b/>
        <sz val="11"/>
        <color theme="1"/>
        <rFont val="宋体"/>
        <charset val="134"/>
        <scheme val="minor"/>
      </rPr>
      <t>40支团队</t>
    </r>
    <r>
      <rPr>
        <sz val="11"/>
        <color theme="1"/>
        <rFont val="宋体"/>
        <charset val="134"/>
        <scheme val="minor"/>
      </rPr>
      <t>参与校级答辩，评选出</t>
    </r>
    <r>
      <rPr>
        <b/>
        <sz val="11"/>
        <color theme="1"/>
        <rFont val="宋体"/>
        <charset val="134"/>
        <scheme val="minor"/>
      </rPr>
      <t>16项</t>
    </r>
    <r>
      <rPr>
        <sz val="11"/>
        <color theme="1"/>
        <rFont val="宋体"/>
        <charset val="134"/>
        <scheme val="minor"/>
      </rPr>
      <t>一等奖和</t>
    </r>
    <r>
      <rPr>
        <b/>
        <sz val="11"/>
        <color theme="1"/>
        <rFont val="宋体"/>
        <charset val="134"/>
        <scheme val="minor"/>
      </rPr>
      <t>24项</t>
    </r>
    <r>
      <rPr>
        <sz val="11"/>
        <color theme="1"/>
        <rFont val="宋体"/>
        <charset val="134"/>
        <scheme val="minor"/>
      </rPr>
      <t xml:space="preserve">二等奖。剩余12项二等奖和68项三等奖由各学院直接推荐产生。
</t>
    </r>
    <r>
      <rPr>
        <b/>
        <sz val="11"/>
        <color rgb="FFFF0000"/>
        <rFont val="宋体"/>
        <charset val="134"/>
        <scheme val="minor"/>
      </rPr>
      <t>一等奖16项</t>
    </r>
    <r>
      <rPr>
        <sz val="11"/>
        <color theme="1"/>
        <rFont val="宋体"/>
        <charset val="134"/>
        <scheme val="minor"/>
      </rPr>
      <t xml:space="preserve">（答辩产生）
</t>
    </r>
    <r>
      <rPr>
        <b/>
        <sz val="11"/>
        <color rgb="FFFF0000"/>
        <rFont val="宋体"/>
        <charset val="134"/>
        <scheme val="minor"/>
      </rPr>
      <t>二等奖36项</t>
    </r>
    <r>
      <rPr>
        <sz val="11"/>
        <color theme="1"/>
        <rFont val="宋体"/>
        <charset val="134"/>
        <scheme val="minor"/>
      </rPr>
      <t xml:space="preserve">（答辩产生24项+学院直推12项）
</t>
    </r>
    <r>
      <rPr>
        <b/>
        <sz val="11"/>
        <color rgb="FFFF0000"/>
        <rFont val="宋体"/>
        <charset val="134"/>
        <scheme val="minor"/>
      </rPr>
      <t>三等奖68项</t>
    </r>
    <r>
      <rPr>
        <sz val="11"/>
        <color theme="1"/>
        <rFont val="宋体"/>
        <charset val="134"/>
        <scheme val="minor"/>
      </rPr>
      <t>（学院直推）</t>
    </r>
  </si>
  <si>
    <r>
      <rPr>
        <b/>
        <sz val="11"/>
        <color rgb="FFFF0000"/>
        <rFont val="宋体"/>
        <charset val="134"/>
        <scheme val="minor"/>
      </rPr>
      <t>学院直接推荐的二等奖、三等奖指标分配原则</t>
    </r>
    <r>
      <rPr>
        <sz val="11"/>
        <color theme="1"/>
        <rFont val="宋体"/>
        <charset val="134"/>
        <scheme val="minor"/>
      </rPr>
      <t>：
分别根据各单位</t>
    </r>
    <r>
      <rPr>
        <b/>
        <sz val="11"/>
        <color theme="1"/>
        <rFont val="宋体"/>
        <charset val="134"/>
        <scheme val="minor"/>
      </rPr>
      <t>北京市报备情况</t>
    </r>
    <r>
      <rPr>
        <sz val="11"/>
        <color theme="1"/>
        <rFont val="宋体"/>
        <charset val="134"/>
        <scheme val="minor"/>
      </rPr>
      <t>和</t>
    </r>
    <r>
      <rPr>
        <b/>
        <sz val="11"/>
        <color theme="1"/>
        <rFont val="宋体"/>
        <charset val="134"/>
        <scheme val="minor"/>
      </rPr>
      <t>结项比例</t>
    </r>
    <r>
      <rPr>
        <sz val="11"/>
        <color theme="1"/>
        <rFont val="宋体"/>
        <charset val="134"/>
        <scheme val="minor"/>
      </rPr>
      <t>分配。</t>
    </r>
  </si>
  <si>
    <r>
      <rPr>
        <b/>
        <sz val="11"/>
        <color rgb="FFFF0000"/>
        <rFont val="宋体"/>
        <charset val="134"/>
        <scheme val="minor"/>
      </rPr>
      <t>各学院一等奖答辩团队数量指标分配</t>
    </r>
    <r>
      <rPr>
        <sz val="11"/>
        <color theme="1"/>
        <rFont val="宋体"/>
        <charset val="134"/>
        <scheme val="minor"/>
      </rPr>
      <t xml:space="preserve">由三部分构成：
</t>
    </r>
    <r>
      <rPr>
        <b/>
        <sz val="11"/>
        <color theme="1"/>
        <rFont val="宋体"/>
        <charset val="134"/>
        <scheme val="minor"/>
      </rPr>
      <t>①基础指标：</t>
    </r>
    <r>
      <rPr>
        <sz val="11"/>
        <color theme="1"/>
        <rFont val="宋体"/>
        <charset val="134"/>
        <scheme val="minor"/>
      </rPr>
      <t xml:space="preserve">根据入选北京市重点团队数量，各单位各分配1个指标，共计13个。
</t>
    </r>
    <r>
      <rPr>
        <b/>
        <sz val="11"/>
        <color theme="1"/>
        <rFont val="宋体"/>
        <charset val="134"/>
        <scheme val="minor"/>
      </rPr>
      <t>②分配指标：</t>
    </r>
    <r>
      <rPr>
        <sz val="11"/>
        <color theme="1"/>
        <rFont val="宋体"/>
        <charset val="134"/>
        <scheme val="minor"/>
      </rPr>
      <t xml:space="preserve">根据各单位在指定平台宣传的团队数量情况，按比例分配23个名额。
</t>
    </r>
    <r>
      <rPr>
        <b/>
        <sz val="11"/>
        <color theme="1"/>
        <rFont val="宋体"/>
        <charset val="134"/>
        <scheme val="minor"/>
      </rPr>
      <t>③奖励指标：</t>
    </r>
    <r>
      <rPr>
        <sz val="11"/>
        <color theme="1"/>
        <rFont val="宋体"/>
        <charset val="134"/>
        <scheme val="minor"/>
      </rPr>
      <t xml:space="preserve">根据各单位入选省部级及以上专项的数量，奖励4个指标。
</t>
    </r>
  </si>
  <si>
    <t>社会实践奖学金
和先进个人评定
说明</t>
  </si>
  <si>
    <t>在120个获奖团队中，每个团队可推荐1位成员参评社会实践奖学金，每人每次200元，同时授予“社会实践先进个人”荣誉称号。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</si>
</sst>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76" fontId="5" fillId="3" borderId="1" xfId="3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9"/>
  <sheetViews>
    <sheetView tabSelected="1" zoomScale="115" zoomScaleNormal="115" workbookViewId="0">
      <selection activeCell="C7" sqref="C7"/>
    </sheetView>
  </sheetViews>
  <sheetFormatPr defaultColWidth="9" defaultRowHeight="13.5"/>
  <cols>
    <col min="1" max="1" width="18.0916666666667" customWidth="1"/>
    <col min="2" max="2" width="14.775" customWidth="1"/>
    <col min="3" max="3" width="13.7416666666667" customWidth="1"/>
    <col min="4" max="4" width="13.8583333333333" customWidth="1"/>
    <col min="5" max="5" width="8.51666666666667" customWidth="1"/>
    <col min="6" max="6" width="7.95" customWidth="1"/>
    <col min="7" max="7" width="9.88333333333333" customWidth="1"/>
    <col min="8" max="8" width="9.08333333333333" customWidth="1"/>
    <col min="9" max="9" width="8.975" customWidth="1"/>
    <col min="10" max="10" width="14.4333333333333" customWidth="1"/>
    <col min="11" max="11" width="14.9916666666667" customWidth="1"/>
    <col min="12" max="12" width="12.3583333333333" customWidth="1"/>
    <col min="13" max="13" width="13.625" customWidth="1"/>
    <col min="14" max="14" width="12.25" customWidth="1"/>
  </cols>
  <sheetData>
    <row r="1" ht="29" customHeight="1" spans="1:14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  <c r="L1" s="1"/>
      <c r="M1" s="1"/>
      <c r="N1" s="1"/>
    </row>
    <row r="2" ht="32" customHeight="1" spans="1:14">
      <c r="A2" s="2" t="s">
        <v>2</v>
      </c>
      <c r="B2" s="3" t="s">
        <v>3</v>
      </c>
      <c r="C2" s="3" t="s">
        <v>4</v>
      </c>
      <c r="D2" s="3" t="s">
        <v>5</v>
      </c>
      <c r="E2" s="4" t="s">
        <v>6</v>
      </c>
      <c r="F2" s="4"/>
      <c r="G2" s="4"/>
      <c r="H2" s="4"/>
      <c r="I2" s="4"/>
      <c r="J2" s="19" t="s">
        <v>7</v>
      </c>
      <c r="K2" s="19" t="s">
        <v>8</v>
      </c>
      <c r="L2" s="19"/>
      <c r="M2" s="19" t="s">
        <v>9</v>
      </c>
      <c r="N2" s="19"/>
    </row>
    <row r="3" ht="37" customHeight="1" spans="1:14">
      <c r="A3" s="5"/>
      <c r="B3" s="6" t="s">
        <v>10</v>
      </c>
      <c r="C3" s="3" t="s">
        <v>11</v>
      </c>
      <c r="D3" s="3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20" t="s">
        <v>17</v>
      </c>
      <c r="J3" s="21" t="s">
        <v>18</v>
      </c>
      <c r="K3" s="19" t="s">
        <v>19</v>
      </c>
      <c r="L3" s="19" t="s">
        <v>20</v>
      </c>
      <c r="M3" s="19" t="s">
        <v>21</v>
      </c>
      <c r="N3" s="19" t="s">
        <v>22</v>
      </c>
    </row>
    <row r="4" spans="1:14">
      <c r="A4" s="7" t="s">
        <v>23</v>
      </c>
      <c r="B4" s="8">
        <f>J4+N4+L4</f>
        <v>2</v>
      </c>
      <c r="C4" s="8">
        <v>1</v>
      </c>
      <c r="D4" s="8">
        <f>ROUND((68*F4/547),0)</f>
        <v>5</v>
      </c>
      <c r="E4" s="9">
        <v>40</v>
      </c>
      <c r="F4" s="9">
        <v>37</v>
      </c>
      <c r="G4" s="9">
        <v>40</v>
      </c>
      <c r="H4" s="10">
        <f>F4/E4</f>
        <v>0.925</v>
      </c>
      <c r="I4" s="10">
        <f>G4/E4</f>
        <v>1</v>
      </c>
      <c r="J4" s="22">
        <v>1</v>
      </c>
      <c r="K4" s="22">
        <v>5</v>
      </c>
      <c r="L4" s="22">
        <f>ROUND(K4/97*22,0)</f>
        <v>1</v>
      </c>
      <c r="M4" s="22">
        <v>4</v>
      </c>
      <c r="N4" s="22">
        <v>0</v>
      </c>
    </row>
    <row r="5" spans="1:14">
      <c r="A5" s="7" t="s">
        <v>24</v>
      </c>
      <c r="B5" s="8">
        <f t="shared" ref="B5:B16" si="0">J5+N5+L5</f>
        <v>5</v>
      </c>
      <c r="C5" s="8">
        <v>1</v>
      </c>
      <c r="D5" s="8">
        <f>ROUND((68*F5/547),0)</f>
        <v>9</v>
      </c>
      <c r="E5" s="9">
        <v>81</v>
      </c>
      <c r="F5" s="9">
        <v>75</v>
      </c>
      <c r="G5" s="9">
        <v>79</v>
      </c>
      <c r="H5" s="10">
        <f t="shared" ref="H5:H16" si="1">F5/E5</f>
        <v>0.925925925925926</v>
      </c>
      <c r="I5" s="10">
        <f t="shared" ref="I5:I16" si="2">G5/E5</f>
        <v>0.975308641975309</v>
      </c>
      <c r="J5" s="22">
        <v>1</v>
      </c>
      <c r="K5" s="22">
        <v>13</v>
      </c>
      <c r="L5" s="22">
        <f t="shared" ref="L5:L16" si="3">ROUND(K5/97*22,0)</f>
        <v>3</v>
      </c>
      <c r="M5" s="22">
        <v>17</v>
      </c>
      <c r="N5" s="22">
        <v>1</v>
      </c>
    </row>
    <row r="6" spans="1:14">
      <c r="A6" s="7" t="s">
        <v>25</v>
      </c>
      <c r="B6" s="8">
        <f t="shared" si="0"/>
        <v>2</v>
      </c>
      <c r="C6" s="8">
        <v>1</v>
      </c>
      <c r="D6" s="8">
        <f t="shared" ref="D5:D16" si="4">ROUND((68*F6/547),0)</f>
        <v>6</v>
      </c>
      <c r="E6" s="9">
        <v>52</v>
      </c>
      <c r="F6" s="9">
        <v>50</v>
      </c>
      <c r="G6" s="9">
        <v>51</v>
      </c>
      <c r="H6" s="10">
        <f t="shared" si="1"/>
        <v>0.961538461538462</v>
      </c>
      <c r="I6" s="10">
        <f t="shared" si="2"/>
        <v>0.980769230769231</v>
      </c>
      <c r="J6" s="22">
        <v>1</v>
      </c>
      <c r="K6" s="22">
        <v>6</v>
      </c>
      <c r="L6" s="22">
        <f t="shared" si="3"/>
        <v>1</v>
      </c>
      <c r="M6" s="22">
        <v>3</v>
      </c>
      <c r="N6" s="22">
        <v>0</v>
      </c>
    </row>
    <row r="7" spans="1:14">
      <c r="A7" s="7" t="s">
        <v>26</v>
      </c>
      <c r="B7" s="8">
        <f t="shared" si="0"/>
        <v>4</v>
      </c>
      <c r="C7" s="8">
        <v>1</v>
      </c>
      <c r="D7" s="8">
        <f t="shared" si="4"/>
        <v>9</v>
      </c>
      <c r="E7" s="9">
        <v>73</v>
      </c>
      <c r="F7" s="9">
        <v>70</v>
      </c>
      <c r="G7" s="9">
        <v>73</v>
      </c>
      <c r="H7" s="10">
        <f t="shared" si="1"/>
        <v>0.958904109589041</v>
      </c>
      <c r="I7" s="10">
        <f t="shared" si="2"/>
        <v>1</v>
      </c>
      <c r="J7" s="22">
        <v>1</v>
      </c>
      <c r="K7" s="22">
        <v>8</v>
      </c>
      <c r="L7" s="22">
        <f t="shared" si="3"/>
        <v>2</v>
      </c>
      <c r="M7" s="22">
        <v>8</v>
      </c>
      <c r="N7" s="22">
        <v>1</v>
      </c>
    </row>
    <row r="8" spans="1:14">
      <c r="A8" s="7" t="s">
        <v>27</v>
      </c>
      <c r="B8" s="8">
        <f t="shared" si="0"/>
        <v>3</v>
      </c>
      <c r="C8" s="8">
        <v>1</v>
      </c>
      <c r="D8" s="8">
        <f t="shared" si="4"/>
        <v>7</v>
      </c>
      <c r="E8" s="9">
        <v>65</v>
      </c>
      <c r="F8" s="9">
        <v>57</v>
      </c>
      <c r="G8" s="9">
        <v>63</v>
      </c>
      <c r="H8" s="10">
        <f t="shared" si="1"/>
        <v>0.876923076923077</v>
      </c>
      <c r="I8" s="23">
        <f t="shared" si="2"/>
        <v>0.969230769230769</v>
      </c>
      <c r="J8" s="22">
        <v>1</v>
      </c>
      <c r="K8" s="22">
        <v>8</v>
      </c>
      <c r="L8" s="22">
        <f t="shared" si="3"/>
        <v>2</v>
      </c>
      <c r="M8" s="22">
        <v>5</v>
      </c>
      <c r="N8" s="22">
        <v>0</v>
      </c>
    </row>
    <row r="9" spans="1:14">
      <c r="A9" s="7" t="s">
        <v>28</v>
      </c>
      <c r="B9" s="8">
        <f t="shared" si="0"/>
        <v>2</v>
      </c>
      <c r="C9" s="8">
        <v>1</v>
      </c>
      <c r="D9" s="8">
        <f>ROUND((68*F9/547),0)</f>
        <v>3</v>
      </c>
      <c r="E9" s="9">
        <v>34</v>
      </c>
      <c r="F9" s="9">
        <v>22</v>
      </c>
      <c r="G9" s="9">
        <v>30</v>
      </c>
      <c r="H9" s="11">
        <f t="shared" si="1"/>
        <v>0.647058823529412</v>
      </c>
      <c r="I9" s="11">
        <f t="shared" si="2"/>
        <v>0.882352941176471</v>
      </c>
      <c r="J9" s="22">
        <v>1</v>
      </c>
      <c r="K9" s="22">
        <v>6</v>
      </c>
      <c r="L9" s="22">
        <f t="shared" si="3"/>
        <v>1</v>
      </c>
      <c r="M9" s="22">
        <v>6</v>
      </c>
      <c r="N9" s="22">
        <v>0</v>
      </c>
    </row>
    <row r="10" spans="1:14">
      <c r="A10" s="7" t="s">
        <v>29</v>
      </c>
      <c r="B10" s="8">
        <f>J10+N10+L10+1</f>
        <v>4</v>
      </c>
      <c r="C10" s="8">
        <v>1</v>
      </c>
      <c r="D10" s="8">
        <f t="shared" si="4"/>
        <v>13</v>
      </c>
      <c r="E10" s="9">
        <v>124</v>
      </c>
      <c r="F10" s="9">
        <v>105</v>
      </c>
      <c r="G10" s="12">
        <v>123</v>
      </c>
      <c r="H10" s="10">
        <f t="shared" si="1"/>
        <v>0.846774193548387</v>
      </c>
      <c r="I10" s="10">
        <f t="shared" si="2"/>
        <v>0.991935483870968</v>
      </c>
      <c r="J10" s="22">
        <v>1</v>
      </c>
      <c r="K10" s="22">
        <v>8</v>
      </c>
      <c r="L10" s="22">
        <f t="shared" si="3"/>
        <v>2</v>
      </c>
      <c r="M10" s="22">
        <v>1</v>
      </c>
      <c r="N10" s="22">
        <v>0</v>
      </c>
    </row>
    <row r="11" spans="1:14">
      <c r="A11" s="7" t="s">
        <v>30</v>
      </c>
      <c r="B11" s="8">
        <f t="shared" si="0"/>
        <v>3</v>
      </c>
      <c r="C11" s="8">
        <v>1</v>
      </c>
      <c r="D11" s="8">
        <f t="shared" si="4"/>
        <v>4</v>
      </c>
      <c r="E11" s="9">
        <v>37</v>
      </c>
      <c r="F11" s="9">
        <v>35</v>
      </c>
      <c r="G11" s="9">
        <v>35</v>
      </c>
      <c r="H11" s="10">
        <f t="shared" si="1"/>
        <v>0.945945945945946</v>
      </c>
      <c r="I11" s="23">
        <f t="shared" si="2"/>
        <v>0.945945945945946</v>
      </c>
      <c r="J11" s="22">
        <v>1</v>
      </c>
      <c r="K11" s="22">
        <v>8</v>
      </c>
      <c r="L11" s="22">
        <f t="shared" si="3"/>
        <v>2</v>
      </c>
      <c r="M11" s="22">
        <v>0</v>
      </c>
      <c r="N11" s="22">
        <v>0</v>
      </c>
    </row>
    <row r="12" spans="1:14">
      <c r="A12" s="7" t="s">
        <v>31</v>
      </c>
      <c r="B12" s="8">
        <f t="shared" si="0"/>
        <v>2</v>
      </c>
      <c r="C12" s="8">
        <v>1</v>
      </c>
      <c r="D12" s="8">
        <f t="shared" si="4"/>
        <v>3</v>
      </c>
      <c r="E12" s="9">
        <v>22</v>
      </c>
      <c r="F12" s="9">
        <v>22</v>
      </c>
      <c r="G12" s="9">
        <v>22</v>
      </c>
      <c r="H12" s="10">
        <f t="shared" si="1"/>
        <v>1</v>
      </c>
      <c r="I12" s="23">
        <f t="shared" si="2"/>
        <v>1</v>
      </c>
      <c r="J12" s="22">
        <v>1</v>
      </c>
      <c r="K12" s="22">
        <v>3</v>
      </c>
      <c r="L12" s="22">
        <f t="shared" si="3"/>
        <v>1</v>
      </c>
      <c r="M12" s="22">
        <v>0</v>
      </c>
      <c r="N12" s="22">
        <v>0</v>
      </c>
    </row>
    <row r="13" spans="1:14">
      <c r="A13" s="7" t="s">
        <v>32</v>
      </c>
      <c r="B13" s="8">
        <f t="shared" si="0"/>
        <v>5</v>
      </c>
      <c r="C13" s="8">
        <v>1</v>
      </c>
      <c r="D13" s="8">
        <f t="shared" si="4"/>
        <v>6</v>
      </c>
      <c r="E13" s="9">
        <v>51</v>
      </c>
      <c r="F13" s="9">
        <v>46</v>
      </c>
      <c r="G13" s="9">
        <v>48</v>
      </c>
      <c r="H13" s="10">
        <f t="shared" si="1"/>
        <v>0.901960784313726</v>
      </c>
      <c r="I13" s="10">
        <f t="shared" si="2"/>
        <v>0.941176470588235</v>
      </c>
      <c r="J13" s="22">
        <v>1</v>
      </c>
      <c r="K13" s="22">
        <v>13</v>
      </c>
      <c r="L13" s="22">
        <f t="shared" si="3"/>
        <v>3</v>
      </c>
      <c r="M13" s="22">
        <v>15</v>
      </c>
      <c r="N13" s="22">
        <v>1</v>
      </c>
    </row>
    <row r="14" spans="1:14">
      <c r="A14" s="7" t="s">
        <v>33</v>
      </c>
      <c r="B14" s="8">
        <f t="shared" si="0"/>
        <v>3</v>
      </c>
      <c r="C14" s="8">
        <v>1</v>
      </c>
      <c r="D14" s="8">
        <f t="shared" si="4"/>
        <v>2</v>
      </c>
      <c r="E14" s="9">
        <v>18</v>
      </c>
      <c r="F14" s="9">
        <v>17</v>
      </c>
      <c r="G14" s="9">
        <v>18</v>
      </c>
      <c r="H14" s="10">
        <f t="shared" si="1"/>
        <v>0.944444444444444</v>
      </c>
      <c r="I14" s="10">
        <f t="shared" si="2"/>
        <v>1</v>
      </c>
      <c r="J14" s="22">
        <v>1</v>
      </c>
      <c r="K14" s="22">
        <v>7</v>
      </c>
      <c r="L14" s="22">
        <f t="shared" si="3"/>
        <v>2</v>
      </c>
      <c r="M14" s="22">
        <v>6</v>
      </c>
      <c r="N14" s="22">
        <v>0</v>
      </c>
    </row>
    <row r="15" spans="1:14">
      <c r="A15" s="7" t="s">
        <v>34</v>
      </c>
      <c r="B15" s="8">
        <f t="shared" si="0"/>
        <v>1</v>
      </c>
      <c r="C15" s="8">
        <v>0</v>
      </c>
      <c r="D15" s="8">
        <f t="shared" si="4"/>
        <v>0</v>
      </c>
      <c r="E15" s="9">
        <v>10</v>
      </c>
      <c r="F15" s="9">
        <v>0</v>
      </c>
      <c r="G15" s="9">
        <v>9</v>
      </c>
      <c r="H15" s="11">
        <f t="shared" si="1"/>
        <v>0</v>
      </c>
      <c r="I15" s="10">
        <f t="shared" si="2"/>
        <v>0.9</v>
      </c>
      <c r="J15" s="22">
        <v>1</v>
      </c>
      <c r="K15" s="22">
        <v>2</v>
      </c>
      <c r="L15" s="22">
        <f t="shared" si="3"/>
        <v>0</v>
      </c>
      <c r="M15" s="22">
        <v>1</v>
      </c>
      <c r="N15" s="22">
        <v>0</v>
      </c>
    </row>
    <row r="16" spans="1:14">
      <c r="A16" s="7" t="s">
        <v>35</v>
      </c>
      <c r="B16" s="8">
        <f t="shared" si="0"/>
        <v>4</v>
      </c>
      <c r="C16" s="8">
        <v>1</v>
      </c>
      <c r="D16" s="8">
        <f t="shared" si="4"/>
        <v>1</v>
      </c>
      <c r="E16" s="9">
        <v>11</v>
      </c>
      <c r="F16" s="9">
        <v>11</v>
      </c>
      <c r="G16" s="9">
        <v>11</v>
      </c>
      <c r="H16" s="10">
        <f t="shared" si="1"/>
        <v>1</v>
      </c>
      <c r="I16" s="10">
        <f t="shared" si="2"/>
        <v>1</v>
      </c>
      <c r="J16" s="22">
        <v>1</v>
      </c>
      <c r="K16" s="22">
        <v>10</v>
      </c>
      <c r="L16" s="22">
        <f t="shared" si="3"/>
        <v>2</v>
      </c>
      <c r="M16" s="22">
        <v>13</v>
      </c>
      <c r="N16" s="22">
        <v>1</v>
      </c>
    </row>
    <row r="17" spans="1:14">
      <c r="A17" s="1" t="s">
        <v>36</v>
      </c>
      <c r="B17" s="13">
        <f t="shared" ref="B17:G17" si="5">SUM(B4:B16)</f>
        <v>40</v>
      </c>
      <c r="C17" s="13">
        <f t="shared" si="5"/>
        <v>12</v>
      </c>
      <c r="D17" s="13">
        <f t="shared" si="5"/>
        <v>68</v>
      </c>
      <c r="E17" s="14">
        <f t="shared" si="5"/>
        <v>618</v>
      </c>
      <c r="F17" s="14">
        <f t="shared" si="5"/>
        <v>547</v>
      </c>
      <c r="G17" s="14">
        <f t="shared" si="5"/>
        <v>602</v>
      </c>
      <c r="H17" s="14" t="s">
        <v>37</v>
      </c>
      <c r="I17" s="14" t="s">
        <v>37</v>
      </c>
      <c r="J17" s="24">
        <f>SUM(J4:J16)</f>
        <v>13</v>
      </c>
      <c r="K17" s="24">
        <f>SUM(K4:K16)</f>
        <v>97</v>
      </c>
      <c r="L17" s="24">
        <f>SUM(L4:L16)</f>
        <v>22</v>
      </c>
      <c r="M17" s="24">
        <f>SUM(M4:M16)</f>
        <v>79</v>
      </c>
      <c r="N17" s="24">
        <f>SUM(N4:N16)</f>
        <v>4</v>
      </c>
    </row>
    <row r="18" ht="104" customHeight="1" spans="1:14">
      <c r="A18" s="15" t="s">
        <v>38</v>
      </c>
      <c r="B18" s="16" t="s">
        <v>39</v>
      </c>
      <c r="C18" s="16"/>
      <c r="D18" s="16"/>
      <c r="E18" s="17" t="s">
        <v>40</v>
      </c>
      <c r="F18" s="16"/>
      <c r="G18" s="16"/>
      <c r="H18" s="16"/>
      <c r="I18" s="16"/>
      <c r="J18" s="17" t="s">
        <v>41</v>
      </c>
      <c r="K18" s="17"/>
      <c r="L18" s="17"/>
      <c r="M18" s="17"/>
      <c r="N18" s="17"/>
    </row>
    <row r="19" ht="51" customHeight="1" spans="1:14">
      <c r="A19" s="15" t="s">
        <v>42</v>
      </c>
      <c r="B19" s="18" t="s">
        <v>43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</sheetData>
  <mergeCells count="10">
    <mergeCell ref="A1:D1"/>
    <mergeCell ref="E1:N1"/>
    <mergeCell ref="E2:I2"/>
    <mergeCell ref="K2:L2"/>
    <mergeCell ref="M2:N2"/>
    <mergeCell ref="B18:D18"/>
    <mergeCell ref="E18:I18"/>
    <mergeCell ref="J18:N18"/>
    <mergeCell ref="B19:N19"/>
    <mergeCell ref="A2:A3"/>
  </mergeCells>
  <pageMargins left="0.75" right="0.75" top="1" bottom="1" header="0.5" footer="0.5"/>
  <pageSetup paperSize="9" scale="76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优秀团队名额分配表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张乐</cp:lastModifiedBy>
  <dcterms:created xsi:type="dcterms:W3CDTF">2022-08-17T20:36:00Z</dcterms:created>
  <dcterms:modified xsi:type="dcterms:W3CDTF">2025-09-16T16:32:26Z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D6A65DE9886743CFB9197F35BC2F65E4_13</vt:lpwstr>
  </property>
  <property fmtid="{D5CDD505-2E9C-101B-9397-08002B2CF9AE}" pid="3" name="KSOProductBuildVer">
    <vt:lpwstr>2052-12.1.0.18608</vt:lpwstr>
  </property>
</Properties>
</file>